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25" windowWidth="14130" windowHeight="7110"/>
  </bookViews>
  <sheets>
    <sheet name="LBF3" sheetId="2" r:id="rId1"/>
  </sheets>
  <calcPr calcId="145621"/>
</workbook>
</file>

<file path=xl/calcChain.xml><?xml version="1.0" encoding="utf-8"?>
<calcChain xmlns="http://schemas.openxmlformats.org/spreadsheetml/2006/main">
  <c r="D23" i="2" l="1"/>
  <c r="C37" i="2" l="1"/>
  <c r="C35" i="2"/>
  <c r="G30" i="2"/>
  <c r="E23" i="2"/>
  <c r="F23" i="2"/>
  <c r="G23" i="2"/>
  <c r="H23" i="2"/>
  <c r="I12" i="2" l="1"/>
  <c r="I13" i="2"/>
  <c r="I14" i="2"/>
  <c r="I15" i="2"/>
  <c r="I16" i="2"/>
  <c r="I18" i="2"/>
  <c r="I19" i="2"/>
  <c r="I20" i="2"/>
  <c r="I21" i="2"/>
  <c r="I17" i="2"/>
  <c r="I23" i="2" s="1"/>
  <c r="I24" i="2" l="1"/>
</calcChain>
</file>

<file path=xl/comments1.xml><?xml version="1.0" encoding="utf-8"?>
<comments xmlns="http://schemas.openxmlformats.org/spreadsheetml/2006/main">
  <authors>
    <author>Mette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Beregning 2014
(Afgift/mængde virksomt stof)*gns. mængde virksomt stof.</t>
        </r>
      </text>
    </comment>
  </commentList>
</comments>
</file>

<file path=xl/sharedStrings.xml><?xml version="1.0" encoding="utf-8"?>
<sst xmlns="http://schemas.openxmlformats.org/spreadsheetml/2006/main" count="46" uniqueCount="31">
  <si>
    <t>Enhed: Mio. kr.</t>
  </si>
  <si>
    <t>2008</t>
  </si>
  <si>
    <t>2009</t>
  </si>
  <si>
    <t>2010</t>
  </si>
  <si>
    <t>2011</t>
  </si>
  <si>
    <t>2012</t>
  </si>
  <si>
    <t>2013</t>
  </si>
  <si>
    <t>2014</t>
  </si>
  <si>
    <t>Afgifter på bekæmpelsesmidler</t>
  </si>
  <si>
    <t>Salget af pesticider til anvendelse i landbrugets planteavl samt behandlingshyppighed efter måleenhed, pesticidgruppe og tid</t>
  </si>
  <si>
    <t>Enhed: -</t>
  </si>
  <si>
    <t>Virksomt stof pr. ha (kg)</t>
  </si>
  <si>
    <t>I alt</t>
  </si>
  <si>
    <t>Herbicider</t>
  </si>
  <si>
    <t>Fungicider</t>
  </si>
  <si>
    <t>Insekticider</t>
  </si>
  <si>
    <t>Vækstregulatorer</t>
  </si>
  <si>
    <t>Virksomt stof (tons)</t>
  </si>
  <si>
    <t>Gns</t>
  </si>
  <si>
    <t xml:space="preserve">Afgift pr. ton virksomt stof 2014  mio. kr. </t>
  </si>
  <si>
    <t>Beregnet afgift 2014 mio. kr.</t>
  </si>
  <si>
    <t>Beregning af afgift 2014</t>
  </si>
  <si>
    <t>Søren Sørensen 29/3/2016</t>
  </si>
  <si>
    <t>Kilde: DST PEST1 &amp; LBF3</t>
  </si>
  <si>
    <t>Gennemsnit</t>
  </si>
  <si>
    <t>Nedenstående er til præsentation af data</t>
  </si>
  <si>
    <t>Afgift pr. kg. virksomt stof, 2014</t>
  </si>
  <si>
    <t>Samlet afgift, 2014, mio. kr.</t>
  </si>
  <si>
    <t>Virksomt stof, 2014, ton</t>
  </si>
  <si>
    <t>Estimeret afgift, 2014, mio. kr</t>
  </si>
  <si>
    <t>Salg af pesticider, ton virksomt stof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</si>
</sst>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 * #,##0.00000_ ;_ * \-#,##0.00000_ ;_ * &quot;-&quot;??_ ;_ @_ "/>
  </numFmts>
  <fonts count="8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u val="doubleAccounting"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 applyNumberFormat="0" applyBorder="0" applyAlignment="0"/>
    <xf numFmtId="43" fontId="2" fillId="0" borderId="0" applyFont="0" applyFill="0" applyBorder="0" applyAlignment="0" applyProtection="0"/>
  </cellStyleXfs>
  <cellXfs count="57">
    <xf numFmtId="0" fontId="0" fillId="0" borderId="0" xfId="0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1" xfId="0" applyFont="1" applyFill="1" applyBorder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wrapText="1"/>
    </xf>
    <xf numFmtId="0" fontId="5" fillId="0" borderId="13" xfId="0" applyFont="1" applyFill="1" applyBorder="1" applyProtection="1"/>
    <xf numFmtId="0" fontId="5" fillId="0" borderId="14" xfId="0" applyFont="1" applyFill="1" applyBorder="1" applyProtection="1"/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0" borderId="11" xfId="0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Protection="1"/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6" xfId="0" applyFont="1" applyFill="1" applyBorder="1" applyProtection="1"/>
    <xf numFmtId="0" fontId="5" fillId="0" borderId="17" xfId="0" applyFont="1" applyFill="1" applyBorder="1" applyAlignment="1" applyProtection="1">
      <alignment horizontal="left"/>
    </xf>
    <xf numFmtId="0" fontId="5" fillId="0" borderId="17" xfId="0" applyFont="1" applyFill="1" applyBorder="1" applyProtection="1"/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Protection="1"/>
    <xf numFmtId="0" fontId="5" fillId="0" borderId="8" xfId="0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5" fillId="0" borderId="9" xfId="0" applyFont="1" applyFill="1" applyBorder="1" applyAlignment="1" applyProtection="1">
      <alignment horizontal="center" vertical="center"/>
    </xf>
    <xf numFmtId="0" fontId="5" fillId="0" borderId="19" xfId="0" applyFont="1" applyFill="1" applyBorder="1" applyProtection="1"/>
    <xf numFmtId="0" fontId="5" fillId="0" borderId="19" xfId="0" applyFont="1" applyFill="1" applyBorder="1" applyAlignment="1" applyProtection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/>
    </xf>
    <xf numFmtId="166" fontId="5" fillId="0" borderId="12" xfId="0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Protection="1"/>
    <xf numFmtId="165" fontId="4" fillId="0" borderId="5" xfId="1" applyNumberFormat="1" applyFont="1" applyFill="1" applyBorder="1" applyProtection="1"/>
    <xf numFmtId="0" fontId="4" fillId="0" borderId="5" xfId="0" applyFont="1" applyFill="1" applyBorder="1" applyProtection="1"/>
    <xf numFmtId="43" fontId="5" fillId="0" borderId="11" xfId="1" applyFont="1" applyFill="1" applyBorder="1" applyProtection="1"/>
    <xf numFmtId="164" fontId="5" fillId="0" borderId="5" xfId="1" applyNumberFormat="1" applyFont="1" applyFill="1" applyBorder="1" applyProtection="1"/>
    <xf numFmtId="0" fontId="5" fillId="0" borderId="10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165" fontId="5" fillId="0" borderId="5" xfId="1" applyNumberFormat="1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horizontal="left" wrapText="1"/>
    </xf>
    <xf numFmtId="0" fontId="5" fillId="0" borderId="13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7" customWidth="1"/>
    <col min="2" max="2" width="14.5703125" bestFit="1" customWidth="1"/>
    <col min="3" max="6" width="8.7109375" customWidth="1"/>
    <col min="7" max="7" width="11.42578125" customWidth="1"/>
    <col min="8" max="8" width="8" bestFit="1" customWidth="1"/>
    <col min="9" max="9" width="10.42578125" bestFit="1" customWidth="1"/>
    <col min="11" max="11" width="35.5703125" bestFit="1" customWidth="1"/>
    <col min="12" max="12" width="7.28515625" customWidth="1"/>
    <col min="13" max="13" width="10" bestFit="1" customWidth="1"/>
    <col min="14" max="16" width="7.28515625" customWidth="1"/>
    <col min="17" max="17" width="11.85546875" bestFit="1" customWidth="1"/>
  </cols>
  <sheetData>
    <row r="1" spans="1:9" ht="17.25" x14ac:dyDescent="0.3">
      <c r="A1" s="1" t="s">
        <v>21</v>
      </c>
    </row>
    <row r="2" spans="1:9" ht="17.25" x14ac:dyDescent="0.3">
      <c r="A2" s="1" t="s">
        <v>22</v>
      </c>
    </row>
    <row r="3" spans="1:9" ht="17.25" x14ac:dyDescent="0.3">
      <c r="A3" s="1" t="s">
        <v>23</v>
      </c>
    </row>
    <row r="4" spans="1:9" ht="17.25" x14ac:dyDescent="0.3">
      <c r="A4" s="1"/>
    </row>
    <row r="5" spans="1:9" ht="15.75" thickBot="1" x14ac:dyDescent="0.3">
      <c r="A5" s="2" t="s">
        <v>0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4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3"/>
    </row>
    <row r="7" spans="1:9" ht="37.5" thickBot="1" x14ac:dyDescent="0.3">
      <c r="A7" s="54" t="s">
        <v>8</v>
      </c>
      <c r="B7" s="7">
        <v>385</v>
      </c>
      <c r="C7" s="7">
        <v>363</v>
      </c>
      <c r="D7" s="7">
        <v>366</v>
      </c>
      <c r="E7" s="7">
        <v>377</v>
      </c>
      <c r="F7" s="7">
        <v>402</v>
      </c>
      <c r="G7" s="7">
        <v>425</v>
      </c>
      <c r="H7" s="8">
        <v>510</v>
      </c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30.5" customHeight="1" x14ac:dyDescent="0.25">
      <c r="A9" s="9" t="s">
        <v>9</v>
      </c>
      <c r="B9" s="3"/>
      <c r="C9" s="3"/>
      <c r="D9" s="3"/>
      <c r="E9" s="3"/>
      <c r="F9" s="3"/>
      <c r="G9" s="3"/>
      <c r="H9" s="3"/>
      <c r="I9" s="3"/>
    </row>
    <row r="10" spans="1:9" ht="15.75" thickBot="1" x14ac:dyDescent="0.3">
      <c r="A10" s="2" t="s">
        <v>10</v>
      </c>
      <c r="B10" s="3"/>
      <c r="C10" s="3"/>
      <c r="D10" s="3"/>
      <c r="E10" s="3"/>
      <c r="F10" s="3"/>
      <c r="G10" s="3"/>
      <c r="H10" s="3"/>
      <c r="I10" s="3"/>
    </row>
    <row r="11" spans="1:9" ht="15.75" thickBot="1" x14ac:dyDescent="0.3">
      <c r="A11" s="10"/>
      <c r="B11" s="11"/>
      <c r="C11" s="11"/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3" t="s">
        <v>18</v>
      </c>
    </row>
    <row r="12" spans="1:9" ht="25.5" thickBot="1" x14ac:dyDescent="0.3">
      <c r="A12" s="55" t="s">
        <v>11</v>
      </c>
      <c r="B12" s="14" t="s">
        <v>12</v>
      </c>
      <c r="C12" s="11"/>
      <c r="D12" s="12">
        <v>1.76</v>
      </c>
      <c r="E12" s="12">
        <v>1.93</v>
      </c>
      <c r="F12" s="12">
        <v>2.58</v>
      </c>
      <c r="G12" s="12">
        <v>1.8</v>
      </c>
      <c r="H12" s="12">
        <v>0.79</v>
      </c>
      <c r="I12" s="13">
        <f t="shared" ref="I12:I14" si="0">AVERAGE(D12:H12)</f>
        <v>1.7719999999999998</v>
      </c>
    </row>
    <row r="13" spans="1:9" x14ac:dyDescent="0.25">
      <c r="A13" s="15"/>
      <c r="B13" s="16" t="s">
        <v>13</v>
      </c>
      <c r="C13" s="17"/>
      <c r="D13" s="18">
        <v>1.44</v>
      </c>
      <c r="E13" s="18">
        <v>1.6</v>
      </c>
      <c r="F13" s="18">
        <v>2.02</v>
      </c>
      <c r="G13" s="18">
        <v>1.28</v>
      </c>
      <c r="H13" s="18">
        <v>0.55000000000000004</v>
      </c>
      <c r="I13" s="19">
        <f t="shared" si="0"/>
        <v>1.3780000000000001</v>
      </c>
    </row>
    <row r="14" spans="1:9" x14ac:dyDescent="0.25">
      <c r="A14" s="20"/>
      <c r="B14" s="21" t="s">
        <v>14</v>
      </c>
      <c r="C14" s="22"/>
      <c r="D14" s="23">
        <v>0.22</v>
      </c>
      <c r="E14" s="23">
        <v>0.24</v>
      </c>
      <c r="F14" s="23">
        <v>0.37</v>
      </c>
      <c r="G14" s="23">
        <v>0.37</v>
      </c>
      <c r="H14" s="23">
        <v>0.18</v>
      </c>
      <c r="I14" s="24">
        <f t="shared" si="0"/>
        <v>0.27599999999999997</v>
      </c>
    </row>
    <row r="15" spans="1:9" ht="15.75" thickBot="1" x14ac:dyDescent="0.3">
      <c r="A15" s="25"/>
      <c r="B15" s="26" t="s">
        <v>15</v>
      </c>
      <c r="C15" s="27"/>
      <c r="D15" s="28">
        <v>0.01</v>
      </c>
      <c r="E15" s="28">
        <v>0.01</v>
      </c>
      <c r="F15" s="28">
        <v>0.03</v>
      </c>
      <c r="G15" s="28">
        <v>0.03</v>
      </c>
      <c r="H15" s="28">
        <v>0.01</v>
      </c>
      <c r="I15" s="29">
        <f t="shared" ref="I15:I16" si="1">AVERAGE(D15:H15)</f>
        <v>1.7999999999999999E-2</v>
      </c>
    </row>
    <row r="16" spans="1:9" x14ac:dyDescent="0.25">
      <c r="A16" s="4"/>
      <c r="B16" s="30" t="s">
        <v>16</v>
      </c>
      <c r="C16" s="31"/>
      <c r="D16" s="5">
        <v>0.09</v>
      </c>
      <c r="E16" s="5">
        <v>7.0000000000000007E-2</v>
      </c>
      <c r="F16" s="5">
        <v>0.17</v>
      </c>
      <c r="G16" s="5">
        <v>0.12</v>
      </c>
      <c r="H16" s="5">
        <v>0.05</v>
      </c>
      <c r="I16" s="6">
        <f t="shared" si="1"/>
        <v>0.1</v>
      </c>
    </row>
    <row r="17" spans="1:9" ht="15.75" thickBot="1" x14ac:dyDescent="0.3">
      <c r="A17" s="32" t="s">
        <v>17</v>
      </c>
      <c r="B17" s="33" t="s">
        <v>12</v>
      </c>
      <c r="C17" s="34"/>
      <c r="D17" s="35">
        <v>3905</v>
      </c>
      <c r="E17" s="35">
        <v>4327</v>
      </c>
      <c r="F17" s="35">
        <v>5715</v>
      </c>
      <c r="G17" s="35">
        <v>3965</v>
      </c>
      <c r="H17" s="35">
        <v>1740</v>
      </c>
      <c r="I17" s="36">
        <f>AVERAGE(D17:H17)</f>
        <v>3930.4</v>
      </c>
    </row>
    <row r="18" spans="1:9" x14ac:dyDescent="0.25">
      <c r="A18" s="15"/>
      <c r="B18" s="16" t="s">
        <v>13</v>
      </c>
      <c r="C18" s="17"/>
      <c r="D18" s="18">
        <v>3182</v>
      </c>
      <c r="E18" s="18">
        <v>3589</v>
      </c>
      <c r="F18" s="18">
        <v>4471</v>
      </c>
      <c r="G18" s="18">
        <v>2832</v>
      </c>
      <c r="H18" s="18">
        <v>1205</v>
      </c>
      <c r="I18" s="19">
        <f t="shared" ref="I18:I21" si="2">AVERAGE(D18:H18)</f>
        <v>3055.8</v>
      </c>
    </row>
    <row r="19" spans="1:9" x14ac:dyDescent="0.25">
      <c r="A19" s="20"/>
      <c r="B19" s="21" t="s">
        <v>14</v>
      </c>
      <c r="C19" s="22"/>
      <c r="D19" s="23">
        <v>494</v>
      </c>
      <c r="E19" s="23">
        <v>549</v>
      </c>
      <c r="F19" s="23">
        <v>809</v>
      </c>
      <c r="G19" s="23">
        <v>806</v>
      </c>
      <c r="H19" s="23">
        <v>387</v>
      </c>
      <c r="I19" s="24">
        <f t="shared" si="2"/>
        <v>609</v>
      </c>
    </row>
    <row r="20" spans="1:9" x14ac:dyDescent="0.25">
      <c r="A20" s="20"/>
      <c r="B20" s="21" t="s">
        <v>15</v>
      </c>
      <c r="C20" s="22"/>
      <c r="D20" s="23">
        <v>33</v>
      </c>
      <c r="E20" s="23">
        <v>29.91</v>
      </c>
      <c r="F20" s="23">
        <v>70</v>
      </c>
      <c r="G20" s="23">
        <v>56</v>
      </c>
      <c r="H20" s="23">
        <v>19</v>
      </c>
      <c r="I20" s="24">
        <f t="shared" si="2"/>
        <v>41.582000000000001</v>
      </c>
    </row>
    <row r="21" spans="1:9" ht="15.75" thickBot="1" x14ac:dyDescent="0.3">
      <c r="A21" s="37"/>
      <c r="B21" s="38" t="s">
        <v>16</v>
      </c>
      <c r="C21" s="39"/>
      <c r="D21" s="7">
        <v>195</v>
      </c>
      <c r="E21" s="7">
        <v>158.19999999999999</v>
      </c>
      <c r="F21" s="7">
        <v>366</v>
      </c>
      <c r="G21" s="7">
        <v>262</v>
      </c>
      <c r="H21" s="7">
        <v>113</v>
      </c>
      <c r="I21" s="40">
        <f t="shared" si="2"/>
        <v>218.84</v>
      </c>
    </row>
    <row r="22" spans="1:9" ht="15.75" thickBot="1" x14ac:dyDescent="0.3">
      <c r="A22" s="41"/>
      <c r="B22" s="41"/>
      <c r="C22" s="41"/>
      <c r="D22" s="42"/>
      <c r="E22" s="42"/>
      <c r="F22" s="42"/>
      <c r="G22" s="42"/>
      <c r="H22" s="42"/>
      <c r="I22" s="42"/>
    </row>
    <row r="23" spans="1:9" ht="36.75" x14ac:dyDescent="0.25">
      <c r="A23" s="51" t="s">
        <v>19</v>
      </c>
      <c r="B23" s="17"/>
      <c r="C23" s="17"/>
      <c r="D23" s="43">
        <f>+D7/D17</f>
        <v>9.3725992317541612E-2</v>
      </c>
      <c r="E23" s="43">
        <f t="shared" ref="E23:G23" si="3">+E7/E17</f>
        <v>8.7127339958400746E-2</v>
      </c>
      <c r="F23" s="43">
        <f t="shared" si="3"/>
        <v>7.0341207349081364E-2</v>
      </c>
      <c r="G23" s="43">
        <f t="shared" si="3"/>
        <v>0.10718789407313997</v>
      </c>
      <c r="H23" s="43">
        <f>+H7/H17</f>
        <v>0.29310344827586204</v>
      </c>
      <c r="I23" s="44">
        <f>+H7/I17</f>
        <v>0.12975778546712802</v>
      </c>
    </row>
    <row r="24" spans="1:9" ht="25.5" thickBot="1" x14ac:dyDescent="0.3">
      <c r="A24" s="56" t="s">
        <v>20</v>
      </c>
      <c r="B24" s="39"/>
      <c r="C24" s="39"/>
      <c r="D24" s="7"/>
      <c r="E24" s="7"/>
      <c r="F24" s="7"/>
      <c r="G24" s="7"/>
      <c r="H24" s="7"/>
      <c r="I24" s="45">
        <f>+H23*I17</f>
        <v>1152.0137931034483</v>
      </c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36.75" x14ac:dyDescent="0.25">
      <c r="A27" s="52" t="s">
        <v>25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46"/>
      <c r="B29" s="47" t="s">
        <v>3</v>
      </c>
      <c r="C29" s="47" t="s">
        <v>4</v>
      </c>
      <c r="D29" s="47" t="s">
        <v>5</v>
      </c>
      <c r="E29" s="47" t="s">
        <v>6</v>
      </c>
      <c r="F29" s="47" t="s">
        <v>7</v>
      </c>
      <c r="G29" s="47" t="s">
        <v>24</v>
      </c>
      <c r="H29" s="3"/>
      <c r="I29" s="3"/>
    </row>
    <row r="30" spans="1:9" ht="24.75" x14ac:dyDescent="0.25">
      <c r="A30" s="53" t="s">
        <v>30</v>
      </c>
      <c r="B30" s="46">
        <v>3905</v>
      </c>
      <c r="C30" s="46">
        <v>4327</v>
      </c>
      <c r="D30" s="46">
        <v>5715</v>
      </c>
      <c r="E30" s="46">
        <v>3965</v>
      </c>
      <c r="F30" s="46">
        <v>1740</v>
      </c>
      <c r="G30" s="46">
        <f>AVERAGE(B30:F30)</f>
        <v>3930.4</v>
      </c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22"/>
      <c r="B32" s="22"/>
      <c r="C32" s="48">
        <v>2010</v>
      </c>
      <c r="D32" s="3"/>
      <c r="E32" s="3"/>
      <c r="F32" s="3"/>
      <c r="G32" s="3"/>
      <c r="H32" s="3"/>
      <c r="I32" s="3"/>
    </row>
    <row r="33" spans="1:9" x14ac:dyDescent="0.25">
      <c r="A33" s="22" t="s">
        <v>27</v>
      </c>
      <c r="B33" s="22"/>
      <c r="C33" s="22">
        <v>510</v>
      </c>
      <c r="D33" s="3"/>
      <c r="E33" s="3"/>
      <c r="F33" s="3"/>
      <c r="G33" s="3"/>
      <c r="H33" s="3"/>
      <c r="I33" s="3"/>
    </row>
    <row r="34" spans="1:9" ht="15.75" thickBot="1" x14ac:dyDescent="0.3">
      <c r="A34" s="39" t="s">
        <v>28</v>
      </c>
      <c r="B34" s="39"/>
      <c r="C34" s="39">
        <v>1740</v>
      </c>
      <c r="D34" s="3"/>
      <c r="E34" s="3"/>
      <c r="F34" s="3"/>
      <c r="G34" s="3"/>
      <c r="H34" s="3"/>
      <c r="I34" s="3"/>
    </row>
    <row r="35" spans="1:9" x14ac:dyDescent="0.25">
      <c r="A35" s="17" t="s">
        <v>26</v>
      </c>
      <c r="B35" s="17"/>
      <c r="C35" s="49">
        <f>(C33*1000000)/(C34*1000)</f>
        <v>293.10344827586209</v>
      </c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22" t="s">
        <v>29</v>
      </c>
      <c r="B37" s="22"/>
      <c r="C37" s="50">
        <f>(C35/1000000)*(G30*1000)</f>
        <v>1152.0137931034483</v>
      </c>
      <c r="D37" s="3"/>
      <c r="E37" s="3"/>
      <c r="F37" s="3"/>
      <c r="G37" s="3"/>
      <c r="H37" s="3"/>
      <c r="I37" s="3"/>
    </row>
  </sheetData>
  <pageMargins left="0.75" right="0.75" top="0.75" bottom="0.5" header="0.5" footer="0.7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LBF3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TVR</cp:lastModifiedBy>
  <dcterms:created xsi:type="dcterms:W3CDTF">2016-03-28T12:01:23Z</dcterms:created>
  <dcterms:modified xsi:type="dcterms:W3CDTF">2017-02-05T14:32:55Z</dcterms:modified>
</cp:coreProperties>
</file>